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adrien\Electronique\2025-New-Site\f4inx.github.io\posts\diff-amp-equations\"/>
    </mc:Choice>
  </mc:AlternateContent>
  <xr:revisionPtr revIDLastSave="0" documentId="13_ncr:1_{60CA3E83-9BC3-4E8B-A038-046751ADA508}" xr6:coauthVersionLast="47" xr6:coauthVersionMax="47" xr10:uidLastSave="{00000000-0000-0000-0000-000000000000}"/>
  <bookViews>
    <workbookView xWindow="-98" yWindow="-98" windowWidth="21795" windowHeight="12975" xr2:uid="{AAAF564A-FC20-4F6B-BB11-5A16FE9958D2}"/>
  </bookViews>
  <sheets>
    <sheet name="Diff amp 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13" i="1"/>
  <c r="C16" i="1" s="1"/>
  <c r="C19" i="1" s="1"/>
  <c r="C6" i="1"/>
  <c r="C9" i="1" s="1"/>
  <c r="C29" i="1" l="1"/>
  <c r="C17" i="1"/>
  <c r="C18" i="1" l="1"/>
  <c r="C20" i="1"/>
  <c r="C22" i="1" s="1"/>
  <c r="C21" i="1"/>
  <c r="C23" i="1"/>
  <c r="C30" i="1" s="1"/>
  <c r="C32" i="1" s="1"/>
  <c r="C28" i="1" l="1"/>
  <c r="C31" i="1" s="1"/>
</calcChain>
</file>

<file path=xl/sharedStrings.xml><?xml version="1.0" encoding="utf-8"?>
<sst xmlns="http://schemas.openxmlformats.org/spreadsheetml/2006/main" count="45" uniqueCount="37">
  <si>
    <t>Calculations</t>
  </si>
  <si>
    <t>Amplifier</t>
  </si>
  <si>
    <t>ADA9437</t>
  </si>
  <si>
    <t>Amplifier model from app note.</t>
  </si>
  <si>
    <t>Rload</t>
  </si>
  <si>
    <t>Ω</t>
  </si>
  <si>
    <t>Double termination.</t>
  </si>
  <si>
    <t>Vcmload</t>
  </si>
  <si>
    <t>V</t>
  </si>
  <si>
    <t>Common-mode voltage with load.</t>
  </si>
  <si>
    <t>Vcmopen</t>
  </si>
  <si>
    <t>Common-mode voltage without load.</t>
  </si>
  <si>
    <t>G</t>
  </si>
  <si>
    <t>Rs</t>
  </si>
  <si>
    <t>Source resistance.</t>
  </si>
  <si>
    <t>Input impedance.</t>
  </si>
  <si>
    <t>Rf</t>
  </si>
  <si>
    <t>200 Ω in application note.</t>
  </si>
  <si>
    <t>K</t>
  </si>
  <si>
    <t>B</t>
  </si>
  <si>
    <t>B^2</t>
  </si>
  <si>
    <t>-4AC</t>
  </si>
  <si>
    <t>Δ=B^2-4AC</t>
  </si>
  <si>
    <t>Rgp [Sln. 1]</t>
  </si>
  <si>
    <t>Rgp [Sln. 2]</t>
  </si>
  <si>
    <t>Rt</t>
  </si>
  <si>
    <t>Control voltages</t>
  </si>
  <si>
    <t>Vout-/Vs</t>
  </si>
  <si>
    <t>Vout+/Vs</t>
  </si>
  <si>
    <t>Vx+/Vs (act)</t>
  </si>
  <si>
    <t>Vx+/Vs (req)</t>
  </si>
  <si>
    <t>Vx-/Vs</t>
  </si>
  <si>
    <t>Vin+/Vs (act)</t>
  </si>
  <si>
    <t>Vin-/Vs</t>
  </si>
  <si>
    <t>Rout</t>
  </si>
  <si>
    <t>G from Vs to (Vout+)-(Vout-).</t>
  </si>
  <si>
    <t>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</si>
</sst>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16</xdr:col>
      <xdr:colOff>152400</xdr:colOff>
      <xdr:row>23</xdr:row>
      <xdr:rowOff>33074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98A95C-F608-E821-5CA8-ADE7743A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0688" y="180975"/>
          <a:ext cx="7772400" cy="401452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BBBA-8E49-4731-AAF7-229D22BD74B0}">
  <dimension ref="B2:E32"/>
  <sheetViews>
    <sheetView tabSelected="1" workbookViewId="0"/>
  </sheetViews>
  <sheetFormatPr baseColWidth="10" defaultRowHeight="14.25" x14ac:dyDescent="0.45"/>
  <cols>
    <col min="1" max="1" width="3.1328125" customWidth="1"/>
    <col min="2" max="2" width="14" bestFit="1" customWidth="1"/>
    <col min="3" max="3" width="8.19921875" bestFit="1" customWidth="1"/>
    <col min="4" max="4" width="2" bestFit="1" customWidth="1"/>
    <col min="5" max="5" width="31.19921875" bestFit="1" customWidth="1"/>
  </cols>
  <sheetData>
    <row r="2" spans="2:5" x14ac:dyDescent="0.45">
      <c r="B2" s="4" t="s">
        <v>0</v>
      </c>
    </row>
    <row r="3" spans="2:5" x14ac:dyDescent="0.45">
      <c r="B3" t="s">
        <v>1</v>
      </c>
      <c r="C3" t="s">
        <v>2</v>
      </c>
      <c r="E3" s="5" t="s">
        <v>3</v>
      </c>
    </row>
    <row r="5" spans="2:5" x14ac:dyDescent="0.45">
      <c r="B5" t="s">
        <v>4</v>
      </c>
      <c r="C5" s="1">
        <v>50</v>
      </c>
      <c r="D5" t="s">
        <v>5</v>
      </c>
    </row>
    <row r="6" spans="2:5" x14ac:dyDescent="0.45">
      <c r="B6" t="s">
        <v>34</v>
      </c>
      <c r="C6" s="1">
        <f>C5</f>
        <v>50</v>
      </c>
      <c r="D6" t="s">
        <v>5</v>
      </c>
      <c r="E6" s="5" t="s">
        <v>6</v>
      </c>
    </row>
    <row r="8" spans="2:5" x14ac:dyDescent="0.45">
      <c r="B8" t="s">
        <v>7</v>
      </c>
      <c r="C8">
        <v>0.5</v>
      </c>
      <c r="D8" t="s">
        <v>8</v>
      </c>
      <c r="E8" s="5" t="s">
        <v>9</v>
      </c>
    </row>
    <row r="9" spans="2:5" x14ac:dyDescent="0.45">
      <c r="B9" t="s">
        <v>10</v>
      </c>
      <c r="C9" s="1">
        <f>C8*(C6+C5)/C5</f>
        <v>1</v>
      </c>
      <c r="D9" t="s">
        <v>8</v>
      </c>
      <c r="E9" s="5" t="s">
        <v>11</v>
      </c>
    </row>
    <row r="11" spans="2:5" x14ac:dyDescent="0.45">
      <c r="B11" t="s">
        <v>12</v>
      </c>
      <c r="C11" s="1">
        <v>2</v>
      </c>
      <c r="E11" s="5" t="s">
        <v>35</v>
      </c>
    </row>
    <row r="12" spans="2:5" x14ac:dyDescent="0.45">
      <c r="B12" t="s">
        <v>13</v>
      </c>
      <c r="C12" s="1">
        <v>50</v>
      </c>
      <c r="D12" t="s">
        <v>5</v>
      </c>
      <c r="E12" s="5" t="s">
        <v>14</v>
      </c>
    </row>
    <row r="13" spans="2:5" x14ac:dyDescent="0.45">
      <c r="B13" t="s">
        <v>36</v>
      </c>
      <c r="C13" s="1">
        <f>C12</f>
        <v>50</v>
      </c>
      <c r="D13" t="s">
        <v>5</v>
      </c>
      <c r="E13" s="5" t="s">
        <v>15</v>
      </c>
    </row>
    <row r="14" spans="2:5" x14ac:dyDescent="0.45">
      <c r="B14" t="s">
        <v>16</v>
      </c>
      <c r="C14" s="1">
        <v>200</v>
      </c>
      <c r="D14" t="s">
        <v>5</v>
      </c>
      <c r="E14" s="5" t="s">
        <v>17</v>
      </c>
    </row>
    <row r="16" spans="2:5" x14ac:dyDescent="0.45">
      <c r="B16" t="s">
        <v>18</v>
      </c>
      <c r="C16" s="2">
        <f>C13/(C12+C13)</f>
        <v>0.5</v>
      </c>
    </row>
    <row r="17" spans="2:4" x14ac:dyDescent="0.45">
      <c r="B17" t="s">
        <v>19</v>
      </c>
      <c r="C17" s="2">
        <f>1-C11/2*C12/C14-C16/C11</f>
        <v>0.5</v>
      </c>
    </row>
    <row r="18" spans="2:4" x14ac:dyDescent="0.45">
      <c r="B18" t="s">
        <v>20</v>
      </c>
      <c r="C18" s="2">
        <f>C17^2</f>
        <v>0.25</v>
      </c>
    </row>
    <row r="19" spans="2:4" x14ac:dyDescent="0.45">
      <c r="B19" t="s">
        <v>21</v>
      </c>
      <c r="C19" s="2">
        <f>4*C16*(1/C11-C12/C14)</f>
        <v>0.5</v>
      </c>
    </row>
    <row r="20" spans="2:4" x14ac:dyDescent="0.45">
      <c r="B20" t="s">
        <v>22</v>
      </c>
      <c r="C20" s="2">
        <f>C17^2+C19</f>
        <v>0.75</v>
      </c>
    </row>
    <row r="21" spans="2:4" x14ac:dyDescent="0.45">
      <c r="B21" t="s">
        <v>23</v>
      </c>
      <c r="C21" s="1">
        <f>1/2*C14*(-C17+SQRT(C20))</f>
        <v>36.602540378443862</v>
      </c>
      <c r="D21" t="s">
        <v>5</v>
      </c>
    </row>
    <row r="22" spans="2:4" x14ac:dyDescent="0.45">
      <c r="B22" t="s">
        <v>24</v>
      </c>
      <c r="C22" s="1">
        <f>1/2*C14*(-C17-SQRT(C20))</f>
        <v>-136.60254037844385</v>
      </c>
      <c r="D22" t="s">
        <v>5</v>
      </c>
    </row>
    <row r="23" spans="2:4" x14ac:dyDescent="0.45">
      <c r="B23" t="s">
        <v>25</v>
      </c>
      <c r="C23" s="1">
        <f>1/(1/C13-((C12/C13+1)*C11/2+1)*1/(C14+C21))</f>
        <v>136.60254037844388</v>
      </c>
      <c r="D23" t="s">
        <v>5</v>
      </c>
    </row>
    <row r="25" spans="2:4" x14ac:dyDescent="0.45">
      <c r="B25" s="4" t="s">
        <v>26</v>
      </c>
    </row>
    <row r="26" spans="2:4" x14ac:dyDescent="0.45">
      <c r="B26" t="s">
        <v>27</v>
      </c>
      <c r="C26" s="3">
        <f>-C11/2</f>
        <v>-1</v>
      </c>
    </row>
    <row r="27" spans="2:4" x14ac:dyDescent="0.45">
      <c r="B27" t="s">
        <v>28</v>
      </c>
      <c r="C27" s="3">
        <f>C11/2</f>
        <v>1</v>
      </c>
    </row>
    <row r="28" spans="2:4" x14ac:dyDescent="0.45">
      <c r="B28" t="s">
        <v>29</v>
      </c>
      <c r="C28" s="3">
        <f>(1/C12-C11/2/(C14+C21))/(1/C12+1/C23+1/(C14+C21))</f>
        <v>0.5</v>
      </c>
    </row>
    <row r="29" spans="2:4" x14ac:dyDescent="0.45">
      <c r="B29" t="s">
        <v>30</v>
      </c>
      <c r="C29" s="3">
        <f>C13/(C12+C13)</f>
        <v>0.5</v>
      </c>
    </row>
    <row r="30" spans="2:4" x14ac:dyDescent="0.45">
      <c r="B30" t="s">
        <v>31</v>
      </c>
      <c r="C30" s="3">
        <f>C11/2/(C14+C21)/(1/C12+1/C23+1/(C14+C21))</f>
        <v>0.13397459621556135</v>
      </c>
    </row>
    <row r="31" spans="2:4" x14ac:dyDescent="0.45">
      <c r="B31" t="s">
        <v>32</v>
      </c>
      <c r="C31" s="3">
        <f>(C28/C21-C11/2/C14)/(1/C21+1/C14)</f>
        <v>0.2679491924311227</v>
      </c>
    </row>
    <row r="32" spans="2:4" x14ac:dyDescent="0.45">
      <c r="B32" t="s">
        <v>33</v>
      </c>
      <c r="C32" s="3">
        <f>(C30/C21+C11/2/C14)/(1/C21+1/C14)</f>
        <v>0.2679491924311227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Diff amp 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Hadrien Theveneau</dc:creator>
  <cp:lastModifiedBy>Hadrien Theveneau</cp:lastModifiedBy>
  <dcterms:created xsi:type="dcterms:W3CDTF">2025-06-16T17:15:07Z</dcterms:created>
  <dcterms:modified xsi:type="dcterms:W3CDTF">2025-06-16T17:27:42Z</dcterms:modified>
</cp:coreProperties>
</file>